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31\Podklady\vyšší náhrada_karanténa\"/>
    </mc:Choice>
  </mc:AlternateContent>
  <xr:revisionPtr revIDLastSave="0" documentId="8_{D880E3D9-290B-42F5-B07D-B80BFAF7F2D0}" xr6:coauthVersionLast="45" xr6:coauthVersionMax="45" xr10:uidLastSave="{00000000-0000-0000-0000-000000000000}"/>
  <bookViews>
    <workbookView xWindow="2340" yWindow="2340" windowWidth="13065" windowHeight="11385" xr2:uid="{C785421D-E368-4374-8B61-1601E786FD6E}"/>
  </bookViews>
  <sheets>
    <sheet name="kalkulač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I15" i="2"/>
  <c r="C13" i="2"/>
  <c r="B11" i="2"/>
  <c r="B10" i="2"/>
  <c r="I10" i="2" s="1"/>
  <c r="I9" i="2"/>
  <c r="B9" i="2"/>
  <c r="I8" i="2"/>
  <c r="I12" i="2" l="1"/>
  <c r="I13" i="2" s="1"/>
  <c r="I14" i="2" s="1"/>
  <c r="I17" i="2" l="1"/>
  <c r="I18" i="2" s="1"/>
</calcChain>
</file>

<file path=xl/sharedStrings.xml><?xml version="1.0" encoding="utf-8"?>
<sst xmlns="http://schemas.openxmlformats.org/spreadsheetml/2006/main" count="28" uniqueCount="22">
  <si>
    <t xml:space="preserve">Výpočet mimořádného příspěvku zaměstnanci při nařízené karanténě </t>
  </si>
  <si>
    <t>Vložit údaje do zelených políček</t>
  </si>
  <si>
    <t>Počet dnů v karanténě</t>
  </si>
  <si>
    <t>Počet hodin, které by zaměstnanec odpracoval v době karantény</t>
  </si>
  <si>
    <t>Průměrná hodinová mzda*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</si>
  <si>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</si>
  <si>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</si>
  <si>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</si>
  <si>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</si>
  <si>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</si>
  <si>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</si>
  <si>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</si>
  <si>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</si>
  <si>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 xml:space="preserve">Výpočet náhrady mzdy za </t>
  </si>
  <si>
    <t>hodin</t>
  </si>
  <si>
    <t>Náhrada mzdy (60 % z redukovaného průměru) za dobu karantény</t>
  </si>
  <si>
    <t>90 % průměrné mzdy za dobu karantény</t>
  </si>
  <si>
    <t>Příspěvek na karanténu (370 Kč za kalendářní den)</t>
  </si>
  <si>
    <t>Případné snížení příspěvku**</t>
  </si>
  <si>
    <t xml:space="preserve">Součet náhrady mzdy a příspěvku při karanténě </t>
  </si>
  <si>
    <t>*Pokud je nižší než minimální mzda, je třeba navýšt podle § 357 odst. 1 zákoníku práce na úroveň minimální mzdy</t>
  </si>
  <si>
    <t>** Příspěvek na karanténu v součtu s náhradou z příjmu dle zákoníku práce nesmí být vyšší než 90 % průměrného výdělku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</si>
</sst>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#,##0_K"/>
    <numFmt numFmtId="165" formatCode="_-* #,##0\ &quot;Kč&quot;_K"/>
    <numFmt numFmtId="166" formatCode="_-* #,##0.00\ &quot;Kč&quot;_K"/>
    <numFmt numFmtId="167" formatCode="#,##0.0000_K"/>
    <numFmt numFmtId="168" formatCode="#,##0\ &quot;Kč&quot;"/>
    <numFmt numFmtId="169" formatCode="#,##0.00_K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0" fillId="0" borderId="0"/>
  </cellStyleXfs>
  <cellXfs count="61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/>
    <xf numFmtId="164" fontId="8" fillId="2" borderId="3" xfId="0" applyNumberFormat="1" applyFont="1" applyFill="1" applyBorder="1" applyAlignment="1">
      <alignment vertical="center"/>
    </xf>
    <xf numFmtId="164" fontId="8" fillId="2" borderId="4" xfId="0" applyNumberFormat="1" applyFont="1" applyFill="1" applyBorder="1"/>
    <xf numFmtId="1" fontId="9" fillId="3" borderId="5" xfId="0" applyNumberFormat="1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/>
    <xf numFmtId="4" fontId="9" fillId="3" borderId="5" xfId="2" applyNumberFormat="1" applyFont="1" applyFill="1" applyBorder="1" applyAlignment="1" applyProtection="1">
      <alignment horizontal="center"/>
      <protection locked="0"/>
    </xf>
    <xf numFmtId="164" fontId="9" fillId="4" borderId="7" xfId="0" applyNumberFormat="1" applyFont="1" applyFill="1" applyBorder="1"/>
    <xf numFmtId="164" fontId="8" fillId="4" borderId="8" xfId="0" applyNumberFormat="1" applyFont="1" applyFill="1" applyBorder="1"/>
    <xf numFmtId="165" fontId="8" fillId="4" borderId="9" xfId="2" applyNumberFormat="1" applyFont="1" applyFill="1" applyBorder="1" applyAlignment="1">
      <alignment horizontal="right"/>
    </xf>
    <xf numFmtId="164" fontId="8" fillId="4" borderId="10" xfId="2" applyFont="1" applyFill="1" applyBorder="1"/>
    <xf numFmtId="164" fontId="8" fillId="4" borderId="0" xfId="2" applyFont="1" applyFill="1"/>
    <xf numFmtId="164" fontId="8" fillId="4" borderId="0" xfId="0" applyNumberFormat="1" applyFont="1" applyFill="1" applyAlignment="1">
      <alignment horizontal="center"/>
    </xf>
    <xf numFmtId="166" fontId="8" fillId="4" borderId="0" xfId="2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9" fontId="8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left"/>
    </xf>
    <xf numFmtId="166" fontId="8" fillId="4" borderId="9" xfId="2" applyNumberFormat="1" applyFont="1" applyFill="1" applyBorder="1" applyAlignment="1">
      <alignment horizontal="right"/>
    </xf>
    <xf numFmtId="164" fontId="8" fillId="4" borderId="10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64" fontId="8" fillId="4" borderId="0" xfId="0" applyNumberFormat="1" applyFont="1" applyFill="1"/>
    <xf numFmtId="167" fontId="8" fillId="4" borderId="9" xfId="2" applyNumberFormat="1" applyFont="1" applyFill="1" applyBorder="1"/>
    <xf numFmtId="164" fontId="8" fillId="4" borderId="11" xfId="2" applyFont="1" applyFill="1" applyBorder="1" applyAlignment="1">
      <alignment horizontal="center"/>
    </xf>
    <xf numFmtId="168" fontId="8" fillId="4" borderId="12" xfId="2" applyNumberFormat="1" applyFont="1" applyFill="1" applyBorder="1" applyAlignment="1">
      <alignment horizontal="center"/>
    </xf>
    <xf numFmtId="164" fontId="8" fillId="4" borderId="12" xfId="2" applyFont="1" applyFill="1" applyBorder="1" applyAlignment="1">
      <alignment horizontal="center"/>
    </xf>
    <xf numFmtId="9" fontId="8" fillId="4" borderId="12" xfId="1" applyFont="1" applyFill="1" applyBorder="1" applyAlignment="1" applyProtection="1">
      <alignment horizontal="center"/>
    </xf>
    <xf numFmtId="164" fontId="11" fillId="4" borderId="12" xfId="0" applyNumberFormat="1" applyFont="1" applyFill="1" applyBorder="1" applyAlignment="1">
      <alignment horizontal="center"/>
    </xf>
    <xf numFmtId="165" fontId="8" fillId="4" borderId="12" xfId="2" applyNumberFormat="1" applyFont="1" applyFill="1" applyBorder="1" applyAlignment="1">
      <alignment horizontal="center"/>
    </xf>
    <xf numFmtId="164" fontId="8" fillId="4" borderId="12" xfId="0" applyNumberFormat="1" applyFont="1" applyFill="1" applyBorder="1"/>
    <xf numFmtId="164" fontId="8" fillId="4" borderId="12" xfId="0" applyNumberFormat="1" applyFont="1" applyFill="1" applyBorder="1" applyAlignment="1">
      <alignment horizontal="center"/>
    </xf>
    <xf numFmtId="169" fontId="9" fillId="4" borderId="13" xfId="0" applyNumberFormat="1" applyFont="1" applyFill="1" applyBorder="1" applyAlignment="1">
      <alignment horizontal="right"/>
    </xf>
    <xf numFmtId="164" fontId="8" fillId="4" borderId="14" xfId="0" applyNumberFormat="1" applyFont="1" applyFill="1" applyBorder="1" applyAlignment="1">
      <alignment horizontal="right" vertical="center"/>
    </xf>
    <xf numFmtId="164" fontId="9" fillId="4" borderId="15" xfId="0" applyNumberFormat="1" applyFont="1" applyFill="1" applyBorder="1" applyAlignment="1">
      <alignment horizontal="center"/>
    </xf>
    <xf numFmtId="164" fontId="8" fillId="4" borderId="15" xfId="0" applyNumberFormat="1" applyFont="1" applyFill="1" applyBorder="1" applyAlignment="1">
      <alignment horizontal="left"/>
    </xf>
    <xf numFmtId="9" fontId="8" fillId="4" borderId="15" xfId="0" applyNumberFormat="1" applyFont="1" applyFill="1" applyBorder="1" applyAlignment="1">
      <alignment horizontal="center"/>
    </xf>
    <xf numFmtId="4" fontId="8" fillId="4" borderId="15" xfId="0" applyNumberFormat="1" applyFont="1" applyFill="1" applyBorder="1" applyAlignment="1" applyProtection="1">
      <alignment horizontal="center"/>
      <protection hidden="1"/>
    </xf>
    <xf numFmtId="164" fontId="8" fillId="4" borderId="15" xfId="0" applyNumberFormat="1" applyFont="1" applyFill="1" applyBorder="1" applyAlignment="1" applyProtection="1">
      <alignment horizontal="left"/>
      <protection hidden="1"/>
    </xf>
    <xf numFmtId="166" fontId="8" fillId="4" borderId="16" xfId="2" applyNumberFormat="1" applyFont="1" applyFill="1" applyBorder="1" applyAlignment="1">
      <alignment horizontal="right"/>
    </xf>
    <xf numFmtId="0" fontId="2" fillId="5" borderId="6" xfId="0" applyFont="1" applyFill="1" applyBorder="1"/>
    <xf numFmtId="0" fontId="0" fillId="5" borderId="1" xfId="0" applyFill="1" applyBorder="1"/>
    <xf numFmtId="0" fontId="0" fillId="5" borderId="17" xfId="0" applyFill="1" applyBorder="1"/>
    <xf numFmtId="6" fontId="8" fillId="6" borderId="17" xfId="2" applyNumberFormat="1" applyFont="1" applyFill="1" applyBorder="1" applyAlignment="1">
      <alignment horizontal="right"/>
    </xf>
    <xf numFmtId="0" fontId="2" fillId="5" borderId="5" xfId="0" applyFont="1" applyFill="1" applyBorder="1"/>
    <xf numFmtId="0" fontId="0" fillId="5" borderId="3" xfId="0" applyFill="1" applyBorder="1"/>
    <xf numFmtId="0" fontId="0" fillId="5" borderId="4" xfId="0" applyFill="1" applyBorder="1"/>
    <xf numFmtId="6" fontId="0" fillId="6" borderId="5" xfId="0" applyNumberFormat="1" applyFill="1" applyBorder="1" applyAlignment="1">
      <alignment horizontal="right"/>
    </xf>
    <xf numFmtId="6" fontId="0" fillId="6" borderId="5" xfId="0" applyNumberFormat="1" applyFill="1" applyBorder="1"/>
    <xf numFmtId="6" fontId="3" fillId="0" borderId="0" xfId="0" applyNumberFormat="1" applyFont="1"/>
    <xf numFmtId="6" fontId="0" fillId="0" borderId="0" xfId="0" applyNumberFormat="1"/>
    <xf numFmtId="0" fontId="12" fillId="5" borderId="2" xfId="0" applyFont="1" applyFill="1" applyBorder="1"/>
    <xf numFmtId="0" fontId="2" fillId="0" borderId="0" xfId="0" applyFont="1"/>
    <xf numFmtId="1" fontId="2" fillId="3" borderId="5" xfId="0" applyNumberFormat="1" applyFont="1" applyFill="1" applyBorder="1" applyAlignment="1" applyProtection="1">
      <alignment horizontal="center"/>
      <protection locked="0"/>
    </xf>
    <xf numFmtId="164" fontId="9" fillId="2" borderId="6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</cellXfs>
  <cellStyles count="3">
    <cellStyle name="Normální" xfId="0" builtinId="0"/>
    <cellStyle name="PB_TR10" xfId="2" xr:uid="{702FDB3C-BD01-4992-A785-32E6F1D9570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61D0-DC8F-4BBB-870E-1587FCA873AE}">
  <dimension ref="A1:K22"/>
  <sheetViews>
    <sheetView tabSelected="1" workbookViewId="0"/>
  </sheetViews>
  <sheetFormatPr defaultRowHeight="15" x14ac:dyDescent="0.25"/>
  <cols>
    <col min="1" max="1" width="14.140625" customWidth="1"/>
    <col min="2" max="2" width="14.28515625" customWidth="1"/>
    <col min="3" max="3" width="9" customWidth="1"/>
    <col min="4" max="4" width="14.7109375" customWidth="1"/>
    <col min="5" max="5" width="9.42578125" customWidth="1"/>
    <col min="6" max="6" width="14.85546875" customWidth="1"/>
    <col min="7" max="7" width="11.140625" customWidth="1"/>
    <col min="8" max="8" width="7.28515625" customWidth="1"/>
    <col min="9" max="9" width="21.7109375" customWidth="1"/>
  </cols>
  <sheetData>
    <row r="1" spans="1:11" ht="15.75" x14ac:dyDescent="0.25">
      <c r="A1" s="1" t="s">
        <v>0</v>
      </c>
    </row>
    <row r="3" spans="1:11" ht="15.75" customHeight="1" thickBot="1" x14ac:dyDescent="0.3">
      <c r="A3" s="2"/>
      <c r="B3" s="3"/>
      <c r="C3" s="3"/>
      <c r="D3" s="3"/>
      <c r="E3" s="3"/>
      <c r="F3" s="3"/>
      <c r="G3" s="3"/>
      <c r="H3" s="3"/>
      <c r="I3" s="4" t="s">
        <v>1</v>
      </c>
    </row>
    <row r="4" spans="1:11" ht="15.75" thickBot="1" x14ac:dyDescent="0.3">
      <c r="A4" s="5" t="s">
        <v>2</v>
      </c>
      <c r="B4" s="6"/>
      <c r="C4" s="6"/>
      <c r="D4" s="6"/>
      <c r="E4" s="6"/>
      <c r="F4" s="6"/>
      <c r="G4" s="6"/>
      <c r="H4" s="7"/>
      <c r="I4" s="58">
        <v>14</v>
      </c>
    </row>
    <row r="5" spans="1:11" ht="15.75" thickBot="1" x14ac:dyDescent="0.3">
      <c r="A5" s="8" t="s">
        <v>3</v>
      </c>
      <c r="B5" s="9"/>
      <c r="C5" s="9"/>
      <c r="D5" s="9"/>
      <c r="E5" s="9"/>
      <c r="F5" s="9"/>
      <c r="G5" s="9"/>
      <c r="H5" s="10"/>
      <c r="I5" s="11">
        <v>80</v>
      </c>
    </row>
    <row r="6" spans="1:11" ht="15.75" thickBot="1" x14ac:dyDescent="0.3">
      <c r="A6" s="59" t="s">
        <v>4</v>
      </c>
      <c r="B6" s="60"/>
      <c r="C6" s="60"/>
      <c r="D6" s="60"/>
      <c r="E6" s="60"/>
      <c r="F6" s="60"/>
      <c r="G6" s="12"/>
      <c r="H6" s="12"/>
      <c r="I6" s="13">
        <v>178.31</v>
      </c>
    </row>
    <row r="7" spans="1:11" x14ac:dyDescent="0.25">
      <c r="A7" s="14" t="s">
        <v>5</v>
      </c>
      <c r="B7" s="15"/>
      <c r="C7" s="15"/>
      <c r="D7" s="15"/>
      <c r="E7" s="15"/>
      <c r="F7" s="15"/>
      <c r="G7" s="15"/>
      <c r="H7" s="15"/>
      <c r="I7" s="16"/>
    </row>
    <row r="8" spans="1:11" x14ac:dyDescent="0.25">
      <c r="A8" s="17"/>
      <c r="B8" s="18"/>
      <c r="C8" s="19" t="s">
        <v>6</v>
      </c>
      <c r="D8" s="20">
        <v>206.85</v>
      </c>
      <c r="E8" s="18"/>
      <c r="F8" s="21" t="s">
        <v>7</v>
      </c>
      <c r="G8" s="22">
        <v>0.9</v>
      </c>
      <c r="H8" s="23" t="s">
        <v>8</v>
      </c>
      <c r="I8" s="24">
        <f>ROUND(G8*MIN($I$6,D8),2)</f>
        <v>160.47999999999999</v>
      </c>
    </row>
    <row r="9" spans="1:11" x14ac:dyDescent="0.25">
      <c r="A9" s="25" t="s">
        <v>9</v>
      </c>
      <c r="B9" s="20">
        <f>+D8</f>
        <v>206.85</v>
      </c>
      <c r="C9" s="26" t="s">
        <v>10</v>
      </c>
      <c r="D9" s="20">
        <v>310.27999999999997</v>
      </c>
      <c r="E9" s="23"/>
      <c r="F9" s="21" t="s">
        <v>7</v>
      </c>
      <c r="G9" s="22">
        <v>0.6</v>
      </c>
      <c r="H9" s="23" t="s">
        <v>8</v>
      </c>
      <c r="I9" s="24">
        <f>ROUND(G9*IF($I$6&gt;B9,MIN($I$6,B10)-B9,0),2)</f>
        <v>0</v>
      </c>
    </row>
    <row r="10" spans="1:11" x14ac:dyDescent="0.25">
      <c r="A10" s="25" t="s">
        <v>9</v>
      </c>
      <c r="B10" s="20">
        <f>+D9</f>
        <v>310.27999999999997</v>
      </c>
      <c r="C10" s="19" t="s">
        <v>11</v>
      </c>
      <c r="D10" s="20">
        <v>620.38</v>
      </c>
      <c r="E10" s="27"/>
      <c r="F10" s="21" t="s">
        <v>7</v>
      </c>
      <c r="G10" s="22">
        <v>0.3</v>
      </c>
      <c r="H10" s="23" t="s">
        <v>8</v>
      </c>
      <c r="I10" s="24">
        <f>ROUND(G10*IF(I$6&gt;B10,MIN(I$6,B11)-B10,0),2)</f>
        <v>0</v>
      </c>
    </row>
    <row r="11" spans="1:11" x14ac:dyDescent="0.25">
      <c r="A11" s="25" t="s">
        <v>9</v>
      </c>
      <c r="B11" s="20">
        <f>+D10</f>
        <v>620.38</v>
      </c>
      <c r="C11" s="23" t="s">
        <v>12</v>
      </c>
      <c r="D11" s="18"/>
      <c r="E11" s="18"/>
      <c r="F11" s="18"/>
      <c r="G11" s="27"/>
      <c r="H11" s="18"/>
      <c r="I11" s="28"/>
    </row>
    <row r="12" spans="1:11" x14ac:dyDescent="0.25">
      <c r="A12" s="29"/>
      <c r="B12" s="30"/>
      <c r="C12" s="31"/>
      <c r="D12" s="32"/>
      <c r="E12" s="33"/>
      <c r="F12" s="34"/>
      <c r="G12" s="35"/>
      <c r="H12" s="36"/>
      <c r="I12" s="37">
        <f>+I8+I9+I10</f>
        <v>160.47999999999999</v>
      </c>
    </row>
    <row r="13" spans="1:11" ht="15.75" thickBot="1" x14ac:dyDescent="0.3">
      <c r="A13" s="38"/>
      <c r="B13" s="38" t="s">
        <v>13</v>
      </c>
      <c r="C13" s="39">
        <f>+I5</f>
        <v>80</v>
      </c>
      <c r="D13" s="40" t="s">
        <v>14</v>
      </c>
      <c r="E13" s="41">
        <v>0.6</v>
      </c>
      <c r="F13" s="42"/>
      <c r="G13" s="43"/>
      <c r="H13" s="40"/>
      <c r="I13" s="44">
        <f>ROUND(($I$12*E13),2)*I5</f>
        <v>7703.2000000000007</v>
      </c>
    </row>
    <row r="14" spans="1:11" ht="15.75" thickBot="1" x14ac:dyDescent="0.3">
      <c r="A14" s="45" t="s">
        <v>15</v>
      </c>
      <c r="B14" s="46"/>
      <c r="C14" s="46"/>
      <c r="D14" s="46"/>
      <c r="E14" s="46"/>
      <c r="F14" s="46"/>
      <c r="G14" s="46"/>
      <c r="H14" s="47"/>
      <c r="I14" s="48">
        <f>CEILING(I13,1)</f>
        <v>7704</v>
      </c>
    </row>
    <row r="15" spans="1:11" ht="15.75" thickBot="1" x14ac:dyDescent="0.3">
      <c r="A15" s="49" t="s">
        <v>16</v>
      </c>
      <c r="B15" s="50"/>
      <c r="C15" s="50"/>
      <c r="D15" s="50"/>
      <c r="E15" s="50"/>
      <c r="F15" s="50"/>
      <c r="G15" s="50"/>
      <c r="H15" s="51"/>
      <c r="I15" s="52">
        <f>CEILING(0.9*I6*I5,1)</f>
        <v>12839</v>
      </c>
    </row>
    <row r="16" spans="1:11" ht="15.75" thickBot="1" x14ac:dyDescent="0.3">
      <c r="A16" s="49" t="s">
        <v>17</v>
      </c>
      <c r="B16" s="50"/>
      <c r="C16" s="50"/>
      <c r="D16" s="50"/>
      <c r="E16" s="50"/>
      <c r="F16" s="50"/>
      <c r="G16" s="50"/>
      <c r="H16" s="51"/>
      <c r="I16" s="53">
        <f>I4*370</f>
        <v>5180</v>
      </c>
      <c r="K16" s="54"/>
    </row>
    <row r="17" spans="1:11" ht="15.75" thickBot="1" x14ac:dyDescent="0.3">
      <c r="A17" s="49" t="s">
        <v>18</v>
      </c>
      <c r="B17" s="50"/>
      <c r="C17" s="50"/>
      <c r="D17" s="50"/>
      <c r="E17" s="50"/>
      <c r="F17" s="50"/>
      <c r="G17" s="50"/>
      <c r="H17" s="51"/>
      <c r="I17" s="53">
        <f>IF((I15-I14-I16)&lt;0,(I15-I14-I16)*1,(I15-I14-I16)*0)</f>
        <v>-45</v>
      </c>
      <c r="K17" s="55"/>
    </row>
    <row r="18" spans="1:11" ht="15.75" thickBot="1" x14ac:dyDescent="0.3">
      <c r="A18" s="56" t="s">
        <v>19</v>
      </c>
      <c r="B18" s="50"/>
      <c r="C18" s="50"/>
      <c r="D18" s="50"/>
      <c r="E18" s="50"/>
      <c r="F18" s="50"/>
      <c r="G18" s="50"/>
      <c r="H18" s="51"/>
      <c r="I18" s="53">
        <f>I14+I16+I17</f>
        <v>12839</v>
      </c>
    </row>
    <row r="19" spans="1:11" x14ac:dyDescent="0.25">
      <c r="A19" s="57"/>
    </row>
    <row r="21" spans="1:11" x14ac:dyDescent="0.25">
      <c r="A21" t="s">
        <v>20</v>
      </c>
    </row>
    <row r="22" spans="1:11" x14ac:dyDescent="0.25">
      <c r="A22" t="s">
        <v>21</v>
      </c>
    </row>
  </sheetData>
  <sheetProtection algorithmName="SHA-512" hashValue="iXvmFjSGD1LIjvhcKsH0TZHxKpxPpBUDtpck0m4wSA5Ewze0ORNqOPlI6EwyzrK1pqQRg6MCji4LUM2GZg+i5g==" saltValue="/yfYKr4vEu4dvI9KOBWFtA==" spinCount="100000" sheet="1" objects="1" scenarios="1"/>
  <mergeCells count="1">
    <mergeCell ref="A6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Šomoši Juraj Ing. (MPSV)</dc:creator>
  <cp:lastModifiedBy>Dufková Lenka Ing. (MPSV)</cp:lastModifiedBy>
  <dcterms:created xsi:type="dcterms:W3CDTF">2021-03-04T10:03:45Z</dcterms:created>
  <dcterms:modified xsi:type="dcterms:W3CDTF">2021-03-04T11:06:14Z</dcterms:modified>
</cp:coreProperties>
</file>